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workbookProtection workbookPassword="CC73" lockStructure="1"/>
  <bookViews>
    <workbookView xWindow="0" yWindow="0" windowWidth="7485" windowHeight="3480"/>
  </bookViews>
  <sheets>
    <sheet name="Table 7.3" sheetId="1" r:id="rId1"/>
    <sheet name="Chart1" sheetId="2" r:id="rId2"/>
  </sheets>
  <definedNames>
    <definedName name="_xlnm.Print_Area" localSheetId="0">'Table 7.3'!$A$2:$O$53</definedName>
  </definedNames>
  <calcPr calcId="145621"/>
</workbook>
</file>

<file path=xl/calcChain.xml><?xml version="1.0" encoding="utf-8"?>
<calcChain xmlns="http://schemas.openxmlformats.org/spreadsheetml/2006/main">
  <c r="B16" i="1" l="1"/>
  <c r="L27" i="1"/>
  <c r="L26" i="1"/>
  <c r="B26" i="1"/>
  <c r="L25" i="1"/>
  <c r="G25" i="1"/>
  <c r="B25" i="1"/>
  <c r="B23" i="1"/>
  <c r="B24" i="1"/>
  <c r="B22" i="1"/>
  <c r="B21" i="1"/>
  <c r="B20" i="1"/>
  <c r="B19" i="1"/>
  <c r="B18" i="1"/>
  <c r="B17" i="1"/>
  <c r="B15" i="1"/>
  <c r="B14" i="1"/>
  <c r="B13" i="1"/>
  <c r="B12" i="1"/>
  <c r="B11" i="1"/>
  <c r="B10" i="1"/>
  <c r="B9" i="1"/>
  <c r="C8" i="1"/>
  <c r="D8" i="1"/>
  <c r="F8" i="1"/>
  <c r="H7" i="1"/>
  <c r="C7" i="1" s="1"/>
  <c r="D7" i="1"/>
  <c r="F7" i="1"/>
  <c r="C6" i="1"/>
  <c r="D6" i="1"/>
  <c r="F6" i="1"/>
  <c r="L13" i="1"/>
  <c r="L12" i="1"/>
  <c r="L11" i="1"/>
  <c r="L10" i="1"/>
  <c r="L9" i="1"/>
  <c r="L8" i="1"/>
  <c r="L7" i="1"/>
  <c r="L6" i="1"/>
  <c r="G13" i="1"/>
  <c r="G12" i="1"/>
  <c r="G11" i="1"/>
  <c r="G10" i="1"/>
  <c r="G9" i="1"/>
  <c r="G8" i="1"/>
  <c r="G7" i="1"/>
  <c r="G6" i="1"/>
  <c r="G14" i="1"/>
  <c r="L14" i="1"/>
  <c r="G15" i="1"/>
  <c r="L15" i="1"/>
  <c r="G17" i="1"/>
  <c r="L17" i="1"/>
  <c r="G18" i="1"/>
  <c r="L18" i="1"/>
  <c r="G19" i="1"/>
  <c r="L19" i="1"/>
  <c r="G20" i="1"/>
  <c r="L20" i="1"/>
  <c r="L21" i="1"/>
  <c r="G22" i="1"/>
  <c r="L22" i="1"/>
  <c r="G23" i="1"/>
  <c r="L23" i="1"/>
  <c r="G24" i="1"/>
  <c r="L24" i="1"/>
  <c r="B6" i="1" l="1"/>
  <c r="B7" i="1"/>
  <c r="B8" i="1"/>
</calcChain>
</file>

<file path=xl/sharedStrings.xml><?xml version="1.0" encoding="utf-8"?>
<sst xmlns="http://schemas.openxmlformats.org/spreadsheetml/2006/main" count="42" uniqueCount="21">
  <si>
    <t>Fiscal Year</t>
  </si>
  <si>
    <t>Chapter 11</t>
  </si>
  <si>
    <t>-</t>
  </si>
  <si>
    <t>Total Filings</t>
  </si>
  <si>
    <t>Table 7.3</t>
  </si>
  <si>
    <r>
      <t xml:space="preserve">Business Filings </t>
    </r>
    <r>
      <rPr>
        <b/>
        <vertAlign val="superscript"/>
        <sz val="10"/>
        <rFont val="Arial Narrow"/>
        <family val="2"/>
      </rPr>
      <t>1</t>
    </r>
  </si>
  <si>
    <r>
      <t xml:space="preserve"> Total </t>
    </r>
    <r>
      <rPr>
        <b/>
        <vertAlign val="superscript"/>
        <sz val="10"/>
        <rFont val="Arial Narrow"/>
        <family val="2"/>
      </rPr>
      <t>2</t>
    </r>
  </si>
  <si>
    <r>
      <t xml:space="preserve">Total </t>
    </r>
    <r>
      <rPr>
        <b/>
        <vertAlign val="superscript"/>
        <sz val="10"/>
        <rFont val="Arial Narrow"/>
        <family val="2"/>
      </rPr>
      <t>2</t>
    </r>
  </si>
  <si>
    <r>
      <t>1990</t>
    </r>
    <r>
      <rPr>
        <vertAlign val="superscript"/>
        <sz val="10"/>
        <rFont val="Arial Narrow"/>
        <family val="2"/>
      </rPr>
      <t xml:space="preserve"> 4</t>
    </r>
  </si>
  <si>
    <t>is a corporation or partnership, or if debt related to operation of a business predominates, the nature of debt is business.</t>
  </si>
  <si>
    <r>
      <t xml:space="preserve">    </t>
    </r>
    <r>
      <rPr>
        <vertAlign val="superscript"/>
        <sz val="10"/>
        <rFont val="Arial Narrow"/>
        <family val="2"/>
      </rPr>
      <t>4</t>
    </r>
    <r>
      <rPr>
        <sz val="10"/>
        <rFont val="Arial Narrow"/>
        <family val="2"/>
      </rPr>
      <t xml:space="preserve">  Twelve-month period ending June 30.</t>
    </r>
  </si>
  <si>
    <r>
      <rPr>
        <vertAlign val="superscript"/>
        <sz val="10"/>
        <rFont val="Arial Narrow"/>
        <family val="2"/>
      </rPr>
      <t>1</t>
    </r>
    <r>
      <rPr>
        <sz val="10"/>
        <rFont val="Arial Narrow"/>
        <family val="2"/>
      </rPr>
      <t xml:space="preserve">  Section 101 of the U.S. Bankruptcy Code defines consumer (nonbusiness) debt as that incurred by an individual  primarily for a personal, family, or household purpose. If the debtor</t>
    </r>
  </si>
  <si>
    <t xml:space="preserve">U.S. Bankruptcy Courts―Business and Nonbusiness Bankruptcy Cases Filed, by Chapter of the Bankruptcy Code </t>
  </si>
  <si>
    <r>
      <t xml:space="preserve">Nonbusiness Filings </t>
    </r>
    <r>
      <rPr>
        <b/>
        <vertAlign val="superscript"/>
        <sz val="10"/>
        <rFont val="Arial Narrow"/>
        <family val="2"/>
      </rPr>
      <t>1</t>
    </r>
  </si>
  <si>
    <t xml:space="preserve">    Note: The general effective date of the Bankruptcy Abuse Prevention and Consumer Protection Act of 2005 (BAPCPA) was October 17, 2005.</t>
  </si>
  <si>
    <r>
      <t xml:space="preserve">    </t>
    </r>
    <r>
      <rPr>
        <vertAlign val="super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 Totals may include cases filled under provisions of the bankruptcy code other than chapters 7, 11, 12, or 13.</t>
    </r>
  </si>
  <si>
    <r>
      <t xml:space="preserve">Source: Table F-2 (1990 to present), </t>
    </r>
    <r>
      <rPr>
        <i/>
        <sz val="10"/>
        <rFont val="Arial Narrow"/>
        <family val="2"/>
      </rPr>
      <t>Annual Report of the Director: Judicial Business of the United States Courts.</t>
    </r>
  </si>
  <si>
    <r>
      <t xml:space="preserve">    </t>
    </r>
    <r>
      <rPr>
        <vertAlign val="superscript"/>
        <sz val="10"/>
        <rFont val="Arial Narrow"/>
        <family val="2"/>
      </rPr>
      <t>3</t>
    </r>
    <r>
      <rPr>
        <sz val="10"/>
        <rFont val="Arial Narrow"/>
        <family val="2"/>
      </rPr>
      <t xml:space="preserve">  In 2005, BAPCPA made chapter 12 a permanent part of the bankruptcy code and added bankruptcies involving debts of family fishermen to the chapter.</t>
    </r>
  </si>
  <si>
    <t>Chapter 7</t>
  </si>
  <si>
    <r>
      <t xml:space="preserve">Chapter 12 </t>
    </r>
    <r>
      <rPr>
        <b/>
        <vertAlign val="superscript"/>
        <sz val="10"/>
        <rFont val="Arial Narrow"/>
        <family val="2"/>
      </rPr>
      <t>3</t>
    </r>
  </si>
  <si>
    <t>Chapter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</si>
</sst>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0"/>
      <name val="Arial"/>
    </font>
    <font>
      <sz val="8"/>
      <name val="Arial"/>
      <family val="2"/>
    </font>
    <font>
      <sz val="10"/>
      <name val="CG Times"/>
      <family val="1"/>
    </font>
    <font>
      <b/>
      <sz val="12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vertAlign val="superscript"/>
      <sz val="10"/>
      <name val="Arial Narrow"/>
      <family val="2"/>
    </font>
    <font>
      <vertAlign val="superscript"/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4" fillId="0" borderId="0" xfId="0" applyFont="1" applyFill="1"/>
    <xf numFmtId="0" fontId="5" fillId="0" borderId="0" xfId="0" applyFont="1" applyFill="1"/>
    <xf numFmtId="3" fontId="5" fillId="0" borderId="0" xfId="0" applyNumberFormat="1" applyFont="1" applyFill="1"/>
    <xf numFmtId="0" fontId="5" fillId="0" borderId="0" xfId="0" applyFont="1" applyFill="1" applyBorder="1"/>
    <xf numFmtId="0" fontId="5" fillId="0" borderId="0" xfId="0" applyFont="1" applyFill="1" applyBorder="1" applyAlignment="1" applyProtection="1">
      <alignment horizontal="left"/>
      <protection locked="0"/>
    </xf>
    <xf numFmtId="0" fontId="5" fillId="2" borderId="0" xfId="0" applyFont="1" applyFill="1" applyBorder="1" applyAlignment="1" applyProtection="1">
      <alignment horizontal="left"/>
      <protection locked="0"/>
    </xf>
    <xf numFmtId="0" fontId="5" fillId="0" borderId="0" xfId="0" applyFont="1" applyFill="1" applyAlignment="1">
      <alignment vertical="top"/>
    </xf>
    <xf numFmtId="3" fontId="5" fillId="0" borderId="0" xfId="0" applyNumberFormat="1" applyFont="1" applyFill="1" applyAlignment="1">
      <alignment vertical="top"/>
    </xf>
    <xf numFmtId="3" fontId="5" fillId="0" borderId="3" xfId="0" applyNumberFormat="1" applyFont="1" applyFill="1" applyBorder="1" applyAlignment="1" applyProtection="1">
      <protection locked="0"/>
    </xf>
    <xf numFmtId="3" fontId="5" fillId="0" borderId="0" xfId="0" applyNumberFormat="1" applyFont="1" applyFill="1" applyBorder="1" applyAlignment="1" applyProtection="1">
      <protection locked="0"/>
    </xf>
    <xf numFmtId="3" fontId="5" fillId="2" borderId="3" xfId="0" applyNumberFormat="1" applyFont="1" applyFill="1" applyBorder="1" applyAlignment="1" applyProtection="1">
      <protection locked="0"/>
    </xf>
    <xf numFmtId="3" fontId="5" fillId="2" borderId="0" xfId="0" applyNumberFormat="1" applyFont="1" applyFill="1" applyBorder="1" applyAlignment="1" applyProtection="1">
      <protection locked="0"/>
    </xf>
    <xf numFmtId="0" fontId="5" fillId="0" borderId="0" xfId="0" applyFont="1" applyFill="1" applyAlignment="1"/>
    <xf numFmtId="3" fontId="5" fillId="0" borderId="0" xfId="0" applyNumberFormat="1" applyFont="1" applyFill="1" applyBorder="1" applyAlignment="1" applyProtection="1">
      <alignment horizontal="right" indent="1"/>
      <protection locked="0"/>
    </xf>
    <xf numFmtId="0" fontId="5" fillId="0" borderId="0" xfId="0" applyFont="1" applyFill="1" applyAlignment="1">
      <alignment horizontal="left"/>
    </xf>
    <xf numFmtId="3" fontId="5" fillId="0" borderId="0" xfId="0" applyNumberFormat="1" applyFont="1" applyFill="1" applyBorder="1" applyAlignment="1">
      <alignment horizontal="right" indent="1"/>
    </xf>
    <xf numFmtId="0" fontId="5" fillId="0" borderId="0" xfId="0" applyFont="1" applyFill="1" applyAlignment="1" applyProtection="1">
      <alignment horizontal="left" indent="1"/>
      <protection locked="0"/>
    </xf>
    <xf numFmtId="0" fontId="5" fillId="0" borderId="0" xfId="0" applyFont="1" applyFill="1" applyAlignment="1" applyProtection="1">
      <protection locked="0"/>
    </xf>
    <xf numFmtId="0" fontId="5" fillId="0" borderId="0" xfId="0" applyFont="1" applyFill="1" applyBorder="1" applyAlignment="1" applyProtection="1">
      <alignment horizontal="left"/>
    </xf>
    <xf numFmtId="3" fontId="5" fillId="0" borderId="3" xfId="0" applyNumberFormat="1" applyFont="1" applyFill="1" applyBorder="1" applyAlignment="1" applyProtection="1">
      <alignment horizontal="right" indent="1"/>
    </xf>
    <xf numFmtId="3" fontId="5" fillId="0" borderId="0" xfId="0" applyNumberFormat="1" applyFont="1" applyFill="1" applyBorder="1" applyAlignment="1" applyProtection="1">
      <alignment horizontal="right" indent="1"/>
    </xf>
    <xf numFmtId="3" fontId="5" fillId="0" borderId="3" xfId="0" applyNumberFormat="1" applyFont="1" applyFill="1" applyBorder="1" applyAlignment="1" applyProtection="1">
      <alignment horizontal="center"/>
    </xf>
    <xf numFmtId="3" fontId="5" fillId="0" borderId="0" xfId="1" applyNumberFormat="1" applyFont="1" applyFill="1" applyBorder="1" applyAlignment="1" applyProtection="1">
      <alignment horizontal="right" indent="1"/>
    </xf>
    <xf numFmtId="0" fontId="5" fillId="0" borderId="0" xfId="1" applyFont="1" applyFill="1" applyBorder="1" applyAlignment="1" applyProtection="1">
      <alignment horizontal="right" indent="1"/>
    </xf>
    <xf numFmtId="3" fontId="5" fillId="0" borderId="4" xfId="1" applyNumberFormat="1" applyFont="1" applyFill="1" applyBorder="1" applyAlignment="1" applyProtection="1">
      <alignment horizontal="right" indent="1"/>
    </xf>
    <xf numFmtId="0" fontId="5" fillId="0" borderId="0" xfId="0" applyFont="1" applyFill="1" applyAlignment="1" applyProtection="1">
      <alignment horizontal="left"/>
    </xf>
    <xf numFmtId="3" fontId="5" fillId="0" borderId="3" xfId="0" applyNumberFormat="1" applyFont="1" applyFill="1" applyBorder="1" applyAlignment="1" applyProtection="1">
      <alignment horizontal="right"/>
    </xf>
    <xf numFmtId="3" fontId="5" fillId="0" borderId="3" xfId="0" applyNumberFormat="1" applyFont="1" applyFill="1" applyBorder="1" applyAlignment="1" applyProtection="1">
      <alignment horizontal="right" indent="1"/>
      <protection locked="0"/>
    </xf>
    <xf numFmtId="3" fontId="5" fillId="0" borderId="3" xfId="0" applyNumberFormat="1" applyFont="1" applyFill="1" applyBorder="1" applyAlignment="1">
      <alignment horizontal="right" indent="1"/>
    </xf>
    <xf numFmtId="0" fontId="6" fillId="0" borderId="1" xfId="0" applyFont="1" applyFill="1" applyBorder="1" applyAlignment="1" applyProtection="1">
      <alignment horizontal="center" wrapText="1"/>
      <protection locked="0"/>
    </xf>
    <xf numFmtId="0" fontId="6" fillId="0" borderId="2" xfId="0" applyFont="1" applyFill="1" applyBorder="1" applyAlignment="1" applyProtection="1">
      <alignment horizontal="center" wrapText="1"/>
      <protection locked="0"/>
    </xf>
    <xf numFmtId="0" fontId="6" fillId="0" borderId="5" xfId="0" applyFont="1" applyFill="1" applyBorder="1" applyAlignment="1" applyProtection="1">
      <alignment horizontal="left" wrapText="1"/>
      <protection locked="0"/>
    </xf>
    <xf numFmtId="0" fontId="6" fillId="0" borderId="6" xfId="0" applyFont="1" applyFill="1" applyBorder="1" applyAlignment="1" applyProtection="1">
      <alignment horizontal="left" wrapText="1"/>
      <protection locked="0"/>
    </xf>
    <xf numFmtId="0" fontId="3" fillId="0" borderId="7" xfId="0" applyFont="1" applyFill="1" applyBorder="1" applyAlignment="1" applyProtection="1">
      <alignment horizontal="left" vertical="center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left" indent="1"/>
      <protection locked="0"/>
    </xf>
    <xf numFmtId="0" fontId="5" fillId="0" borderId="0" xfId="0" applyFont="1" applyFill="1" applyAlignment="1" applyProtection="1">
      <alignment horizontal="left"/>
      <protection locked="0"/>
    </xf>
    <xf numFmtId="0" fontId="5" fillId="0" borderId="7" xfId="0" applyFont="1" applyFill="1" applyBorder="1" applyAlignment="1" applyProtection="1">
      <alignment horizontal="left"/>
      <protection locked="0"/>
    </xf>
    <xf numFmtId="0" fontId="5" fillId="0" borderId="0" xfId="0" applyNumberFormat="1" applyFont="1" applyFill="1" applyAlignment="1">
      <alignment horizontal="left" wrapText="1"/>
    </xf>
  </cellXfs>
  <cellStyles count="2">
    <cellStyle name="Normal" xfId="0" builtinId="0"/>
    <cellStyle name="Normal_A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875417130144601E-2"/>
          <c:y val="3.4369885433715219E-2"/>
          <c:w val="0.56840934371523599"/>
          <c:h val="0.846153846153850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7.3'!$B$2:$B$5</c:f>
              <c:strCache>
                <c:ptCount val="1"/>
                <c:pt idx="0">
                  <c:v>Table 7.3 U.S. Bankruptcy Courts―Business and Nonbusiness Bankruptcy Cases Filed, by Chapter of the Bankruptcy Code  Total Filings  Total 2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 7.3'!$A$6:$A$42</c:f>
              <c:strCache>
                <c:ptCount val="12"/>
                <c:pt idx="0">
                  <c:v>1988</c:v>
                </c:pt>
                <c:pt idx="1">
                  <c:v>1990 4</c:v>
                </c:pt>
                <c:pt idx="2">
                  <c:v>1995</c:v>
                </c:pt>
                <c:pt idx="3">
                  <c:v>2000</c:v>
                </c:pt>
                <c:pt idx="4">
                  <c:v>2005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1">
                  <c:v>    Note: The general effective date of the Bankruptcy Abuse Prevention and Consumer Protection Act of 2005 (BAPCPA) was October 17, 2005.</c:v>
                </c:pt>
              </c:strCache>
            </c:strRef>
          </c:cat>
          <c:val>
            <c:numRef>
              <c:f>'Table 7.3'!$B$6:$B$42</c:f>
              <c:numCache>
                <c:formatCode>#,##0</c:formatCode>
                <c:ptCount val="12"/>
                <c:pt idx="0">
                  <c:v>604759</c:v>
                </c:pt>
                <c:pt idx="1">
                  <c:v>725484</c:v>
                </c:pt>
                <c:pt idx="2">
                  <c:v>883457</c:v>
                </c:pt>
                <c:pt idx="3">
                  <c:v>1262102</c:v>
                </c:pt>
                <c:pt idx="4">
                  <c:v>1782643</c:v>
                </c:pt>
                <c:pt idx="5">
                  <c:v>1596355</c:v>
                </c:pt>
                <c:pt idx="6">
                  <c:v>1467221</c:v>
                </c:pt>
                <c:pt idx="7">
                  <c:v>1261140</c:v>
                </c:pt>
                <c:pt idx="8">
                  <c:v>1107699</c:v>
                </c:pt>
                <c:pt idx="9">
                  <c:v>963739</c:v>
                </c:pt>
              </c:numCache>
            </c:numRef>
          </c:val>
        </c:ser>
        <c:ser>
          <c:idx val="1"/>
          <c:order val="1"/>
          <c:tx>
            <c:strRef>
              <c:f>'Table 7.3'!$C$2:$C$5</c:f>
              <c:strCache>
                <c:ptCount val="1"/>
                <c:pt idx="0">
                  <c:v>Table 7.3 U.S. Bankruptcy Courts―Business and Nonbusiness Bankruptcy Cases Filed, by Chapter of the Bankruptcy Code  Total Filings Chapter 7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 7.3'!$A$6:$A$42</c:f>
              <c:strCache>
                <c:ptCount val="12"/>
                <c:pt idx="0">
                  <c:v>1988</c:v>
                </c:pt>
                <c:pt idx="1">
                  <c:v>1990 4</c:v>
                </c:pt>
                <c:pt idx="2">
                  <c:v>1995</c:v>
                </c:pt>
                <c:pt idx="3">
                  <c:v>2000</c:v>
                </c:pt>
                <c:pt idx="4">
                  <c:v>2005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1">
                  <c:v>    Note: The general effective date of the Bankruptcy Abuse Prevention and Consumer Protection Act of 2005 (BAPCPA) was October 17, 2005.</c:v>
                </c:pt>
              </c:strCache>
            </c:strRef>
          </c:cat>
          <c:val>
            <c:numRef>
              <c:f>'Table 7.3'!$C$6:$C$42</c:f>
              <c:numCache>
                <c:formatCode>#,##0</c:formatCode>
                <c:ptCount val="12"/>
                <c:pt idx="0">
                  <c:v>431231</c:v>
                </c:pt>
                <c:pt idx="1">
                  <c:v>505332</c:v>
                </c:pt>
                <c:pt idx="2">
                  <c:v>598250</c:v>
                </c:pt>
                <c:pt idx="3">
                  <c:v>870805</c:v>
                </c:pt>
                <c:pt idx="4">
                  <c:v>1346201</c:v>
                </c:pt>
                <c:pt idx="5">
                  <c:v>1146511</c:v>
                </c:pt>
                <c:pt idx="6">
                  <c:v>1036950</c:v>
                </c:pt>
                <c:pt idx="7">
                  <c:v>874337</c:v>
                </c:pt>
                <c:pt idx="8">
                  <c:v>753995</c:v>
                </c:pt>
                <c:pt idx="9">
                  <c:v>642366</c:v>
                </c:pt>
              </c:numCache>
            </c:numRef>
          </c:val>
        </c:ser>
        <c:ser>
          <c:idx val="2"/>
          <c:order val="2"/>
          <c:tx>
            <c:strRef>
              <c:f>'Table 7.3'!$D$2:$D$5</c:f>
              <c:strCache>
                <c:ptCount val="1"/>
                <c:pt idx="0">
                  <c:v>Table 7.3 U.S. Bankruptcy Courts―Business and Nonbusiness Bankruptcy Cases Filed, by Chapter of the Bankruptcy Code  Total Filings Chapter 11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 7.3'!$A$6:$A$42</c:f>
              <c:strCache>
                <c:ptCount val="12"/>
                <c:pt idx="0">
                  <c:v>1988</c:v>
                </c:pt>
                <c:pt idx="1">
                  <c:v>1990 4</c:v>
                </c:pt>
                <c:pt idx="2">
                  <c:v>1995</c:v>
                </c:pt>
                <c:pt idx="3">
                  <c:v>2000</c:v>
                </c:pt>
                <c:pt idx="4">
                  <c:v>2005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1">
                  <c:v>    Note: The general effective date of the Bankruptcy Abuse Prevention and Consumer Protection Act of 2005 (BAPCPA) was October 17, 2005.</c:v>
                </c:pt>
              </c:strCache>
            </c:strRef>
          </c:cat>
          <c:val>
            <c:numRef>
              <c:f>'Table 7.3'!$D$6:$D$42</c:f>
              <c:numCache>
                <c:formatCode>#,##0</c:formatCode>
                <c:ptCount val="12"/>
                <c:pt idx="0">
                  <c:v>18279</c:v>
                </c:pt>
                <c:pt idx="1">
                  <c:v>19591</c:v>
                </c:pt>
                <c:pt idx="2">
                  <c:v>12639</c:v>
                </c:pt>
                <c:pt idx="3">
                  <c:v>9835</c:v>
                </c:pt>
                <c:pt idx="4">
                  <c:v>6637</c:v>
                </c:pt>
                <c:pt idx="5">
                  <c:v>14191</c:v>
                </c:pt>
                <c:pt idx="6">
                  <c:v>11979</c:v>
                </c:pt>
                <c:pt idx="7">
                  <c:v>10597</c:v>
                </c:pt>
                <c:pt idx="8">
                  <c:v>9564</c:v>
                </c:pt>
                <c:pt idx="9">
                  <c:v>7658</c:v>
                </c:pt>
              </c:numCache>
            </c:numRef>
          </c:val>
        </c:ser>
        <c:ser>
          <c:idx val="3"/>
          <c:order val="3"/>
          <c:tx>
            <c:strRef>
              <c:f>'Table 7.3'!$E$2:$E$5</c:f>
              <c:strCache>
                <c:ptCount val="1"/>
                <c:pt idx="0">
                  <c:v>Table 7.3 U.S. Bankruptcy Courts―Business and Nonbusiness Bankruptcy Cases Filed, by Chapter of the Bankruptcy Code  Total Filings Chapter 12 3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 7.3'!$A$6:$A$42</c:f>
              <c:strCache>
                <c:ptCount val="12"/>
                <c:pt idx="0">
                  <c:v>1988</c:v>
                </c:pt>
                <c:pt idx="1">
                  <c:v>1990 4</c:v>
                </c:pt>
                <c:pt idx="2">
                  <c:v>1995</c:v>
                </c:pt>
                <c:pt idx="3">
                  <c:v>2000</c:v>
                </c:pt>
                <c:pt idx="4">
                  <c:v>2005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1">
                  <c:v>    Note: The general effective date of the Bankruptcy Abuse Prevention and Consumer Protection Act of 2005 (BAPCPA) was October 17, 2005.</c:v>
                </c:pt>
              </c:strCache>
            </c:strRef>
          </c:cat>
          <c:val>
            <c:numRef>
              <c:f>'Table 7.3'!$E$6:$E$42</c:f>
              <c:numCache>
                <c:formatCode>#,##0</c:formatCode>
                <c:ptCount val="12"/>
                <c:pt idx="0">
                  <c:v>2527</c:v>
                </c:pt>
                <c:pt idx="1">
                  <c:v>1351</c:v>
                </c:pt>
                <c:pt idx="2">
                  <c:v>883</c:v>
                </c:pt>
                <c:pt idx="3">
                  <c:v>551</c:v>
                </c:pt>
                <c:pt idx="4" formatCode="General">
                  <c:v>364</c:v>
                </c:pt>
                <c:pt idx="5">
                  <c:v>707</c:v>
                </c:pt>
                <c:pt idx="6">
                  <c:v>676</c:v>
                </c:pt>
                <c:pt idx="7">
                  <c:v>541</c:v>
                </c:pt>
                <c:pt idx="8">
                  <c:v>405</c:v>
                </c:pt>
                <c:pt idx="9">
                  <c:v>372</c:v>
                </c:pt>
              </c:numCache>
            </c:numRef>
          </c:val>
        </c:ser>
        <c:ser>
          <c:idx val="4"/>
          <c:order val="4"/>
          <c:tx>
            <c:strRef>
              <c:f>'Table 7.3'!$F$2:$F$5</c:f>
              <c:strCache>
                <c:ptCount val="1"/>
                <c:pt idx="0">
                  <c:v>Table 7.3 U.S. Bankruptcy Courts―Business and Nonbusiness Bankruptcy Cases Filed, by Chapter of the Bankruptcy Code  Total Filings Chapter 13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 7.3'!$A$6:$A$42</c:f>
              <c:strCache>
                <c:ptCount val="12"/>
                <c:pt idx="0">
                  <c:v>1988</c:v>
                </c:pt>
                <c:pt idx="1">
                  <c:v>1990 4</c:v>
                </c:pt>
                <c:pt idx="2">
                  <c:v>1995</c:v>
                </c:pt>
                <c:pt idx="3">
                  <c:v>2000</c:v>
                </c:pt>
                <c:pt idx="4">
                  <c:v>2005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1">
                  <c:v>    Note: The general effective date of the Bankruptcy Abuse Prevention and Consumer Protection Act of 2005 (BAPCPA) was October 17, 2005.</c:v>
                </c:pt>
              </c:strCache>
            </c:strRef>
          </c:cat>
          <c:val>
            <c:numRef>
              <c:f>'Table 7.3'!$F$6:$F$42</c:f>
              <c:numCache>
                <c:formatCode>#,##0</c:formatCode>
                <c:ptCount val="12"/>
                <c:pt idx="0">
                  <c:v>152695</c:v>
                </c:pt>
                <c:pt idx="1">
                  <c:v>199186</c:v>
                </c:pt>
                <c:pt idx="2">
                  <c:v>271650</c:v>
                </c:pt>
                <c:pt idx="3">
                  <c:v>380880</c:v>
                </c:pt>
                <c:pt idx="4">
                  <c:v>429316</c:v>
                </c:pt>
                <c:pt idx="5">
                  <c:v>434839</c:v>
                </c:pt>
                <c:pt idx="6">
                  <c:v>417503</c:v>
                </c:pt>
                <c:pt idx="7">
                  <c:v>375521</c:v>
                </c:pt>
                <c:pt idx="8">
                  <c:v>343651</c:v>
                </c:pt>
                <c:pt idx="9">
                  <c:v>313262</c:v>
                </c:pt>
              </c:numCache>
            </c:numRef>
          </c:val>
        </c:ser>
        <c:ser>
          <c:idx val="5"/>
          <c:order val="5"/>
          <c:tx>
            <c:strRef>
              <c:f>'Table 7.3'!$G$2:$G$5</c:f>
              <c:strCache>
                <c:ptCount val="1"/>
                <c:pt idx="0">
                  <c:v>Table 7.3 U.S. Bankruptcy Courts―Business and Nonbusiness Bankruptcy Cases Filed, by Chapter of the Bankruptcy Code  Business Filings 1 Total 2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 7.3'!$A$6:$A$42</c:f>
              <c:strCache>
                <c:ptCount val="12"/>
                <c:pt idx="0">
                  <c:v>1988</c:v>
                </c:pt>
                <c:pt idx="1">
                  <c:v>1990 4</c:v>
                </c:pt>
                <c:pt idx="2">
                  <c:v>1995</c:v>
                </c:pt>
                <c:pt idx="3">
                  <c:v>2000</c:v>
                </c:pt>
                <c:pt idx="4">
                  <c:v>2005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1">
                  <c:v>    Note: The general effective date of the Bankruptcy Abuse Prevention and Consumer Protection Act of 2005 (BAPCPA) was October 17, 2005.</c:v>
                </c:pt>
              </c:strCache>
            </c:strRef>
          </c:cat>
          <c:val>
            <c:numRef>
              <c:f>'Table 7.3'!$G$6:$G$42</c:f>
              <c:numCache>
                <c:formatCode>#,##0</c:formatCode>
                <c:ptCount val="12"/>
                <c:pt idx="0">
                  <c:v>66096</c:v>
                </c:pt>
                <c:pt idx="1">
                  <c:v>64688</c:v>
                </c:pt>
                <c:pt idx="2">
                  <c:v>51042</c:v>
                </c:pt>
                <c:pt idx="3">
                  <c:v>36065</c:v>
                </c:pt>
                <c:pt idx="4">
                  <c:v>34222</c:v>
                </c:pt>
                <c:pt idx="5">
                  <c:v>58322</c:v>
                </c:pt>
                <c:pt idx="6">
                  <c:v>49895</c:v>
                </c:pt>
                <c:pt idx="7">
                  <c:v>42008</c:v>
                </c:pt>
                <c:pt idx="8">
                  <c:v>34892</c:v>
                </c:pt>
                <c:pt idx="9">
                  <c:v>28319</c:v>
                </c:pt>
              </c:numCache>
            </c:numRef>
          </c:val>
        </c:ser>
        <c:ser>
          <c:idx val="6"/>
          <c:order val="6"/>
          <c:tx>
            <c:strRef>
              <c:f>'Table 7.3'!$H$2:$H$5</c:f>
              <c:strCache>
                <c:ptCount val="1"/>
                <c:pt idx="0">
                  <c:v>Table 7.3 U.S. Bankruptcy Courts―Business and Nonbusiness Bankruptcy Cases Filed, by Chapter of the Bankruptcy Code  Business Filings 1 Chapter 7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 7.3'!$A$6:$A$42</c:f>
              <c:strCache>
                <c:ptCount val="12"/>
                <c:pt idx="0">
                  <c:v>1988</c:v>
                </c:pt>
                <c:pt idx="1">
                  <c:v>1990 4</c:v>
                </c:pt>
                <c:pt idx="2">
                  <c:v>1995</c:v>
                </c:pt>
                <c:pt idx="3">
                  <c:v>2000</c:v>
                </c:pt>
                <c:pt idx="4">
                  <c:v>2005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1">
                  <c:v>    Note: The general effective date of the Bankruptcy Abuse Prevention and Consumer Protection Act of 2005 (BAPCPA) was October 17, 2005.</c:v>
                </c:pt>
              </c:strCache>
            </c:strRef>
          </c:cat>
          <c:val>
            <c:numRef>
              <c:f>'Table 7.3'!$H$6:$H$42</c:f>
              <c:numCache>
                <c:formatCode>#,##0</c:formatCode>
                <c:ptCount val="12"/>
                <c:pt idx="0">
                  <c:v>39803</c:v>
                </c:pt>
                <c:pt idx="1">
                  <c:v>37161</c:v>
                </c:pt>
                <c:pt idx="2">
                  <c:v>28800</c:v>
                </c:pt>
                <c:pt idx="3">
                  <c:v>20687</c:v>
                </c:pt>
                <c:pt idx="4">
                  <c:v>23313</c:v>
                </c:pt>
                <c:pt idx="5">
                  <c:v>40977</c:v>
                </c:pt>
                <c:pt idx="6">
                  <c:v>35137</c:v>
                </c:pt>
                <c:pt idx="7">
                  <c:v>28867</c:v>
                </c:pt>
                <c:pt idx="8">
                  <c:v>23403</c:v>
                </c:pt>
                <c:pt idx="9">
                  <c:v>19017</c:v>
                </c:pt>
              </c:numCache>
            </c:numRef>
          </c:val>
        </c:ser>
        <c:ser>
          <c:idx val="7"/>
          <c:order val="7"/>
          <c:tx>
            <c:strRef>
              <c:f>'Table 7.3'!$I$2:$I$5</c:f>
              <c:strCache>
                <c:ptCount val="1"/>
                <c:pt idx="0">
                  <c:v>Table 7.3 U.S. Bankruptcy Courts―Business and Nonbusiness Bankruptcy Cases Filed, by Chapter of the Bankruptcy Code  Business Filings 1 Chapter 11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 7.3'!$A$6:$A$42</c:f>
              <c:strCache>
                <c:ptCount val="12"/>
                <c:pt idx="0">
                  <c:v>1988</c:v>
                </c:pt>
                <c:pt idx="1">
                  <c:v>1990 4</c:v>
                </c:pt>
                <c:pt idx="2">
                  <c:v>1995</c:v>
                </c:pt>
                <c:pt idx="3">
                  <c:v>2000</c:v>
                </c:pt>
                <c:pt idx="4">
                  <c:v>2005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1">
                  <c:v>    Note: The general effective date of the Bankruptcy Abuse Prevention and Consumer Protection Act of 2005 (BAPCPA) was October 17, 2005.</c:v>
                </c:pt>
              </c:strCache>
            </c:strRef>
          </c:cat>
          <c:val>
            <c:numRef>
              <c:f>'Table 7.3'!$I$6:$I$42</c:f>
              <c:numCache>
                <c:formatCode>#,##0</c:formatCode>
                <c:ptCount val="12"/>
                <c:pt idx="0">
                  <c:v>16025</c:v>
                </c:pt>
                <c:pt idx="1">
                  <c:v>17475</c:v>
                </c:pt>
                <c:pt idx="2">
                  <c:v>11168</c:v>
                </c:pt>
                <c:pt idx="3">
                  <c:v>9135</c:v>
                </c:pt>
                <c:pt idx="4">
                  <c:v>5776</c:v>
                </c:pt>
                <c:pt idx="5">
                  <c:v>12279</c:v>
                </c:pt>
                <c:pt idx="6">
                  <c:v>10168</c:v>
                </c:pt>
                <c:pt idx="7">
                  <c:v>9070</c:v>
                </c:pt>
                <c:pt idx="8">
                  <c:v>8158</c:v>
                </c:pt>
                <c:pt idx="9">
                  <c:v>6504</c:v>
                </c:pt>
              </c:numCache>
            </c:numRef>
          </c:val>
        </c:ser>
        <c:ser>
          <c:idx val="8"/>
          <c:order val="8"/>
          <c:tx>
            <c:strRef>
              <c:f>'Table 7.3'!$J$2:$J$5</c:f>
              <c:strCache>
                <c:ptCount val="1"/>
                <c:pt idx="0">
                  <c:v>Table 7.3 U.S. Bankruptcy Courts―Business and Nonbusiness Bankruptcy Cases Filed, by Chapter of the Bankruptcy Code  Business Filings 1 Chapter 12 3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 7.3'!$A$6:$A$42</c:f>
              <c:strCache>
                <c:ptCount val="12"/>
                <c:pt idx="0">
                  <c:v>1988</c:v>
                </c:pt>
                <c:pt idx="1">
                  <c:v>1990 4</c:v>
                </c:pt>
                <c:pt idx="2">
                  <c:v>1995</c:v>
                </c:pt>
                <c:pt idx="3">
                  <c:v>2000</c:v>
                </c:pt>
                <c:pt idx="4">
                  <c:v>2005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1">
                  <c:v>    Note: The general effective date of the Bankruptcy Abuse Prevention and Consumer Protection Act of 2005 (BAPCPA) was October 17, 2005.</c:v>
                </c:pt>
              </c:strCache>
            </c:strRef>
          </c:cat>
          <c:val>
            <c:numRef>
              <c:f>'Table 7.3'!$J$6:$J$42</c:f>
              <c:numCache>
                <c:formatCode>#,##0</c:formatCode>
                <c:ptCount val="12"/>
                <c:pt idx="0">
                  <c:v>2527</c:v>
                </c:pt>
                <c:pt idx="1">
                  <c:v>1351</c:v>
                </c:pt>
                <c:pt idx="2">
                  <c:v>883</c:v>
                </c:pt>
                <c:pt idx="3">
                  <c:v>551</c:v>
                </c:pt>
                <c:pt idx="4" formatCode="General">
                  <c:v>364</c:v>
                </c:pt>
                <c:pt idx="5">
                  <c:v>707</c:v>
                </c:pt>
                <c:pt idx="6">
                  <c:v>676</c:v>
                </c:pt>
                <c:pt idx="7">
                  <c:v>541</c:v>
                </c:pt>
                <c:pt idx="8">
                  <c:v>405</c:v>
                </c:pt>
                <c:pt idx="9">
                  <c:v>372</c:v>
                </c:pt>
              </c:numCache>
            </c:numRef>
          </c:val>
        </c:ser>
        <c:ser>
          <c:idx val="9"/>
          <c:order val="9"/>
          <c:tx>
            <c:strRef>
              <c:f>'Table 7.3'!$K$2:$K$5</c:f>
              <c:strCache>
                <c:ptCount val="1"/>
                <c:pt idx="0">
                  <c:v>Table 7.3 U.S. Bankruptcy Courts―Business and Nonbusiness Bankruptcy Cases Filed, by Chapter of the Bankruptcy Code  Business Filings 1 Chapter 13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 7.3'!$A$6:$A$42</c:f>
              <c:strCache>
                <c:ptCount val="12"/>
                <c:pt idx="0">
                  <c:v>1988</c:v>
                </c:pt>
                <c:pt idx="1">
                  <c:v>1990 4</c:v>
                </c:pt>
                <c:pt idx="2">
                  <c:v>1995</c:v>
                </c:pt>
                <c:pt idx="3">
                  <c:v>2000</c:v>
                </c:pt>
                <c:pt idx="4">
                  <c:v>2005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1">
                  <c:v>    Note: The general effective date of the Bankruptcy Abuse Prevention and Consumer Protection Act of 2005 (BAPCPA) was October 17, 2005.</c:v>
                </c:pt>
              </c:strCache>
            </c:strRef>
          </c:cat>
          <c:val>
            <c:numRef>
              <c:f>'Table 7.3'!$K$6:$K$42</c:f>
              <c:numCache>
                <c:formatCode>#,##0</c:formatCode>
                <c:ptCount val="12"/>
                <c:pt idx="0">
                  <c:v>7741</c:v>
                </c:pt>
                <c:pt idx="1">
                  <c:v>8677</c:v>
                </c:pt>
                <c:pt idx="2">
                  <c:v>10156</c:v>
                </c:pt>
                <c:pt idx="3">
                  <c:v>5661</c:v>
                </c:pt>
                <c:pt idx="4">
                  <c:v>4649</c:v>
                </c:pt>
                <c:pt idx="5">
                  <c:v>4256</c:v>
                </c:pt>
                <c:pt idx="6">
                  <c:v>3804</c:v>
                </c:pt>
                <c:pt idx="7">
                  <c:v>3389</c:v>
                </c:pt>
                <c:pt idx="8">
                  <c:v>2844</c:v>
                </c:pt>
                <c:pt idx="9">
                  <c:v>2348</c:v>
                </c:pt>
              </c:numCache>
            </c:numRef>
          </c:val>
        </c:ser>
        <c:ser>
          <c:idx val="10"/>
          <c:order val="10"/>
          <c:tx>
            <c:strRef>
              <c:f>'Table 7.3'!$L$2:$L$5</c:f>
              <c:strCache>
                <c:ptCount val="1"/>
                <c:pt idx="0">
                  <c:v>Table 7.3 U.S. Bankruptcy Courts―Business and Nonbusiness Bankruptcy Cases Filed, by Chapter of the Bankruptcy Code  Nonbusiness Filings 1 Total 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 7.3'!$A$6:$A$42</c:f>
              <c:strCache>
                <c:ptCount val="12"/>
                <c:pt idx="0">
                  <c:v>1988</c:v>
                </c:pt>
                <c:pt idx="1">
                  <c:v>1990 4</c:v>
                </c:pt>
                <c:pt idx="2">
                  <c:v>1995</c:v>
                </c:pt>
                <c:pt idx="3">
                  <c:v>2000</c:v>
                </c:pt>
                <c:pt idx="4">
                  <c:v>2005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1">
                  <c:v>    Note: The general effective date of the Bankruptcy Abuse Prevention and Consumer Protection Act of 2005 (BAPCPA) was October 17, 2005.</c:v>
                </c:pt>
              </c:strCache>
            </c:strRef>
          </c:cat>
          <c:val>
            <c:numRef>
              <c:f>'Table 7.3'!$L$6:$L$42</c:f>
              <c:numCache>
                <c:formatCode>#,##0</c:formatCode>
                <c:ptCount val="12"/>
                <c:pt idx="0">
                  <c:v>538636</c:v>
                </c:pt>
                <c:pt idx="1">
                  <c:v>660796</c:v>
                </c:pt>
                <c:pt idx="2">
                  <c:v>832415</c:v>
                </c:pt>
                <c:pt idx="3">
                  <c:v>1226037</c:v>
                </c:pt>
                <c:pt idx="4">
                  <c:v>1748421</c:v>
                </c:pt>
                <c:pt idx="5">
                  <c:v>1538033</c:v>
                </c:pt>
                <c:pt idx="6">
                  <c:v>1417326</c:v>
                </c:pt>
                <c:pt idx="7">
                  <c:v>1219132</c:v>
                </c:pt>
                <c:pt idx="8">
                  <c:v>1072807</c:v>
                </c:pt>
                <c:pt idx="9">
                  <c:v>935420</c:v>
                </c:pt>
              </c:numCache>
            </c:numRef>
          </c:val>
        </c:ser>
        <c:ser>
          <c:idx val="11"/>
          <c:order val="11"/>
          <c:tx>
            <c:strRef>
              <c:f>'Table 7.3'!$M$2:$M$5</c:f>
              <c:strCache>
                <c:ptCount val="1"/>
                <c:pt idx="0">
                  <c:v>Table 7.3 U.S. Bankruptcy Courts―Business and Nonbusiness Bankruptcy Cases Filed, by Chapter of the Bankruptcy Code  Nonbusiness Filings 1 Chapter 7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 7.3'!$A$6:$A$42</c:f>
              <c:strCache>
                <c:ptCount val="12"/>
                <c:pt idx="0">
                  <c:v>1988</c:v>
                </c:pt>
                <c:pt idx="1">
                  <c:v>1990 4</c:v>
                </c:pt>
                <c:pt idx="2">
                  <c:v>1995</c:v>
                </c:pt>
                <c:pt idx="3">
                  <c:v>2000</c:v>
                </c:pt>
                <c:pt idx="4">
                  <c:v>2005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1">
                  <c:v>    Note: The general effective date of the Bankruptcy Abuse Prevention and Consumer Protection Act of 2005 (BAPCPA) was October 17, 2005.</c:v>
                </c:pt>
              </c:strCache>
            </c:strRef>
          </c:cat>
          <c:val>
            <c:numRef>
              <c:f>'Table 7.3'!$M$6:$M$42</c:f>
              <c:numCache>
                <c:formatCode>#,##0</c:formatCode>
                <c:ptCount val="12"/>
                <c:pt idx="0">
                  <c:v>391428</c:v>
                </c:pt>
                <c:pt idx="1">
                  <c:v>468171</c:v>
                </c:pt>
                <c:pt idx="2">
                  <c:v>569450</c:v>
                </c:pt>
                <c:pt idx="3">
                  <c:v>850118</c:v>
                </c:pt>
                <c:pt idx="4">
                  <c:v>1322888</c:v>
                </c:pt>
                <c:pt idx="5">
                  <c:v>1105534</c:v>
                </c:pt>
                <c:pt idx="6">
                  <c:v>1001813</c:v>
                </c:pt>
                <c:pt idx="7">
                  <c:v>845470</c:v>
                </c:pt>
                <c:pt idx="8">
                  <c:v>730592</c:v>
                </c:pt>
                <c:pt idx="9">
                  <c:v>623349</c:v>
                </c:pt>
              </c:numCache>
            </c:numRef>
          </c:val>
        </c:ser>
        <c:ser>
          <c:idx val="12"/>
          <c:order val="12"/>
          <c:tx>
            <c:strRef>
              <c:f>'Table 7.3'!$N$2:$N$5</c:f>
              <c:strCache>
                <c:ptCount val="1"/>
                <c:pt idx="0">
                  <c:v>Table 7.3 U.S. Bankruptcy Courts―Business and Nonbusiness Bankruptcy Cases Filed, by Chapter of the Bankruptcy Code  Nonbusiness Filings 1 Chapter 11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 7.3'!$A$6:$A$42</c:f>
              <c:strCache>
                <c:ptCount val="12"/>
                <c:pt idx="0">
                  <c:v>1988</c:v>
                </c:pt>
                <c:pt idx="1">
                  <c:v>1990 4</c:v>
                </c:pt>
                <c:pt idx="2">
                  <c:v>1995</c:v>
                </c:pt>
                <c:pt idx="3">
                  <c:v>2000</c:v>
                </c:pt>
                <c:pt idx="4">
                  <c:v>2005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1">
                  <c:v>    Note: The general effective date of the Bankruptcy Abuse Prevention and Consumer Protection Act of 2005 (BAPCPA) was October 17, 2005.</c:v>
                </c:pt>
              </c:strCache>
            </c:strRef>
          </c:cat>
          <c:val>
            <c:numRef>
              <c:f>'Table 7.3'!$N$6:$N$42</c:f>
              <c:numCache>
                <c:formatCode>#,##0</c:formatCode>
                <c:ptCount val="12"/>
                <c:pt idx="0">
                  <c:v>2254</c:v>
                </c:pt>
                <c:pt idx="1">
                  <c:v>2116</c:v>
                </c:pt>
                <c:pt idx="2">
                  <c:v>1471</c:v>
                </c:pt>
                <c:pt idx="3">
                  <c:v>700</c:v>
                </c:pt>
                <c:pt idx="4" formatCode="General">
                  <c:v>861</c:v>
                </c:pt>
                <c:pt idx="5">
                  <c:v>1912</c:v>
                </c:pt>
                <c:pt idx="6">
                  <c:v>1811</c:v>
                </c:pt>
                <c:pt idx="7">
                  <c:v>1527</c:v>
                </c:pt>
                <c:pt idx="8">
                  <c:v>1406</c:v>
                </c:pt>
                <c:pt idx="9">
                  <c:v>1154</c:v>
                </c:pt>
              </c:numCache>
            </c:numRef>
          </c:val>
        </c:ser>
        <c:ser>
          <c:idx val="13"/>
          <c:order val="13"/>
          <c:tx>
            <c:strRef>
              <c:f>'Table 7.3'!$O$2:$O$5</c:f>
              <c:strCache>
                <c:ptCount val="1"/>
                <c:pt idx="0">
                  <c:v>Table 7.3 U.S. Bankruptcy Courts―Business and Nonbusiness Bankruptcy Cases Filed, by Chapter of the Bankruptcy Code  Nonbusiness Filings 1 Chapter 13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 7.3'!$A$6:$A$42</c:f>
              <c:strCache>
                <c:ptCount val="12"/>
                <c:pt idx="0">
                  <c:v>1988</c:v>
                </c:pt>
                <c:pt idx="1">
                  <c:v>1990 4</c:v>
                </c:pt>
                <c:pt idx="2">
                  <c:v>1995</c:v>
                </c:pt>
                <c:pt idx="3">
                  <c:v>2000</c:v>
                </c:pt>
                <c:pt idx="4">
                  <c:v>2005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1">
                  <c:v>    Note: The general effective date of the Bankruptcy Abuse Prevention and Consumer Protection Act of 2005 (BAPCPA) was October 17, 2005.</c:v>
                </c:pt>
              </c:strCache>
            </c:strRef>
          </c:cat>
          <c:val>
            <c:numRef>
              <c:f>'Table 7.3'!$O$6:$O$42</c:f>
              <c:numCache>
                <c:formatCode>#,##0</c:formatCode>
                <c:ptCount val="12"/>
                <c:pt idx="0">
                  <c:v>144954</c:v>
                </c:pt>
                <c:pt idx="1">
                  <c:v>190509</c:v>
                </c:pt>
                <c:pt idx="2">
                  <c:v>261494</c:v>
                </c:pt>
                <c:pt idx="3">
                  <c:v>375219</c:v>
                </c:pt>
                <c:pt idx="4">
                  <c:v>424667</c:v>
                </c:pt>
                <c:pt idx="5">
                  <c:v>430583</c:v>
                </c:pt>
                <c:pt idx="6">
                  <c:v>413699</c:v>
                </c:pt>
                <c:pt idx="7">
                  <c:v>372132</c:v>
                </c:pt>
                <c:pt idx="8">
                  <c:v>340807</c:v>
                </c:pt>
                <c:pt idx="9">
                  <c:v>310914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2636544"/>
        <c:axId val="312638080"/>
      </c:barChart>
      <c:catAx>
        <c:axId val="312636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1263808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12638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126365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3" workbookViewId="0"/>
  </sheetViews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3171" cy="629579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3"/>
  <sheetViews>
    <sheetView tabSelected="1" zoomScaleNormal="100" workbookViewId="0">
      <pane ySplit="5" topLeftCell="A16" activePane="bottomLeft" state="frozen"/>
      <selection pane="bottomLeft"/>
    </sheetView>
  </sheetViews>
  <sheetFormatPr defaultColWidth="10.28515625" defaultRowHeight="12.75"/>
  <cols>
    <col min="1" max="1" width="8.42578125" style="2" customWidth="1"/>
    <col min="2" max="3" width="9.5703125" style="13" bestFit="1" customWidth="1"/>
    <col min="4" max="4" width="9.140625" style="13" bestFit="1" customWidth="1"/>
    <col min="5" max="5" width="10.140625" style="13" customWidth="1"/>
    <col min="6" max="6" width="9.140625" style="13" bestFit="1" customWidth="1"/>
    <col min="7" max="7" width="7.7109375" style="13" bestFit="1" customWidth="1"/>
    <col min="8" max="8" width="8.28515625" style="13" bestFit="1" customWidth="1"/>
    <col min="9" max="9" width="9.140625" style="13" bestFit="1" customWidth="1"/>
    <col min="10" max="10" width="10.140625" style="13" bestFit="1" customWidth="1"/>
    <col min="11" max="11" width="9.140625" style="13" customWidth="1"/>
    <col min="12" max="13" width="9.5703125" style="13" bestFit="1" customWidth="1"/>
    <col min="14" max="15" width="9.140625" style="13" bestFit="1" customWidth="1"/>
    <col min="16" max="16384" width="10.28515625" style="2"/>
  </cols>
  <sheetData>
    <row r="1" spans="1:254" ht="13.5" thickBot="1"/>
    <row r="2" spans="1:254" ht="24" customHeight="1" thickTop="1">
      <c r="A2" s="34" t="s">
        <v>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</row>
    <row r="3" spans="1:254" ht="21" customHeight="1">
      <c r="A3" s="35" t="s">
        <v>12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</row>
    <row r="4" spans="1:254" ht="23.25" customHeight="1">
      <c r="A4" s="32" t="s">
        <v>0</v>
      </c>
      <c r="B4" s="36" t="s">
        <v>3</v>
      </c>
      <c r="C4" s="37"/>
      <c r="D4" s="37"/>
      <c r="E4" s="37"/>
      <c r="F4" s="38"/>
      <c r="G4" s="36" t="s">
        <v>5</v>
      </c>
      <c r="H4" s="37"/>
      <c r="I4" s="37"/>
      <c r="J4" s="37"/>
      <c r="K4" s="38"/>
      <c r="L4" s="36" t="s">
        <v>13</v>
      </c>
      <c r="M4" s="37"/>
      <c r="N4" s="37"/>
      <c r="O4" s="37"/>
    </row>
    <row r="5" spans="1:254" ht="21.75" customHeight="1">
      <c r="A5" s="33"/>
      <c r="B5" s="30" t="s">
        <v>6</v>
      </c>
      <c r="C5" s="31" t="s">
        <v>18</v>
      </c>
      <c r="D5" s="31" t="s">
        <v>1</v>
      </c>
      <c r="E5" s="31" t="s">
        <v>19</v>
      </c>
      <c r="F5" s="31" t="s">
        <v>20</v>
      </c>
      <c r="G5" s="30" t="s">
        <v>7</v>
      </c>
      <c r="H5" s="31" t="s">
        <v>18</v>
      </c>
      <c r="I5" s="31" t="s">
        <v>1</v>
      </c>
      <c r="J5" s="31" t="s">
        <v>19</v>
      </c>
      <c r="K5" s="31" t="s">
        <v>20</v>
      </c>
      <c r="L5" s="30" t="s">
        <v>7</v>
      </c>
      <c r="M5" s="31" t="s">
        <v>18</v>
      </c>
      <c r="N5" s="31" t="s">
        <v>1</v>
      </c>
      <c r="O5" s="31" t="s">
        <v>20</v>
      </c>
    </row>
    <row r="6" spans="1:254" ht="15.95" hidden="1" customHeight="1">
      <c r="A6" s="5">
        <v>1980</v>
      </c>
      <c r="B6" s="9">
        <f>SUM(C6:F6)+29</f>
        <v>298492</v>
      </c>
      <c r="C6" s="10">
        <f t="shared" ref="C6:D8" si="0">+H6+M6</f>
        <v>224893</v>
      </c>
      <c r="D6" s="10">
        <f t="shared" si="0"/>
        <v>5745</v>
      </c>
      <c r="E6" s="10" t="s">
        <v>2</v>
      </c>
      <c r="F6" s="10">
        <f>+K6+O6</f>
        <v>67825</v>
      </c>
      <c r="G6" s="9">
        <f t="shared" ref="G6:G24" si="1">SUM(H6:K6)</f>
        <v>39303</v>
      </c>
      <c r="H6" s="10">
        <v>30402</v>
      </c>
      <c r="I6" s="10">
        <v>5333</v>
      </c>
      <c r="J6" s="10" t="s">
        <v>2</v>
      </c>
      <c r="K6" s="10">
        <v>3568</v>
      </c>
      <c r="L6" s="9">
        <f t="shared" ref="L6:L13" si="2">SUM(M6:O6)</f>
        <v>259160</v>
      </c>
      <c r="M6" s="10">
        <v>194491</v>
      </c>
      <c r="N6" s="10">
        <v>412</v>
      </c>
      <c r="O6" s="10">
        <v>64257</v>
      </c>
    </row>
    <row r="7" spans="1:254" ht="15.95" hidden="1" customHeight="1">
      <c r="A7" s="5">
        <v>1981</v>
      </c>
      <c r="B7" s="9">
        <f>SUM(C7:F7)+4</f>
        <v>362233</v>
      </c>
      <c r="C7" s="10">
        <f t="shared" si="0"/>
        <v>264495</v>
      </c>
      <c r="D7" s="10">
        <f t="shared" si="0"/>
        <v>8598</v>
      </c>
      <c r="E7" s="10" t="s">
        <v>2</v>
      </c>
      <c r="F7" s="10">
        <f>+K7+O7</f>
        <v>89136</v>
      </c>
      <c r="G7" s="9">
        <f t="shared" si="1"/>
        <v>46979</v>
      </c>
      <c r="H7" s="10">
        <f>34356</f>
        <v>34356</v>
      </c>
      <c r="I7" s="10">
        <v>7795</v>
      </c>
      <c r="J7" s="10" t="s">
        <v>2</v>
      </c>
      <c r="K7" s="10">
        <v>4828</v>
      </c>
      <c r="L7" s="9">
        <f t="shared" si="2"/>
        <v>315250</v>
      </c>
      <c r="M7" s="10">
        <v>230139</v>
      </c>
      <c r="N7" s="10">
        <v>803</v>
      </c>
      <c r="O7" s="10">
        <v>84308</v>
      </c>
    </row>
    <row r="8" spans="1:254" ht="15.95" hidden="1" customHeight="1">
      <c r="A8" s="5">
        <v>1982</v>
      </c>
      <c r="B8" s="9">
        <f>SUM(C8:F8)+8</f>
        <v>373853</v>
      </c>
      <c r="C8" s="10">
        <f t="shared" si="0"/>
        <v>255793</v>
      </c>
      <c r="D8" s="10">
        <f t="shared" si="0"/>
        <v>16616</v>
      </c>
      <c r="E8" s="10" t="s">
        <v>2</v>
      </c>
      <c r="F8" s="10">
        <f>+K8+O8</f>
        <v>101436</v>
      </c>
      <c r="G8" s="9">
        <f t="shared" si="1"/>
        <v>63515</v>
      </c>
      <c r="H8" s="10">
        <v>41863</v>
      </c>
      <c r="I8" s="10">
        <v>14696</v>
      </c>
      <c r="J8" s="10" t="s">
        <v>2</v>
      </c>
      <c r="K8" s="10">
        <v>6956</v>
      </c>
      <c r="L8" s="9">
        <f t="shared" si="2"/>
        <v>310330</v>
      </c>
      <c r="M8" s="10">
        <v>213930</v>
      </c>
      <c r="N8" s="10">
        <v>1920</v>
      </c>
      <c r="O8" s="10">
        <v>94480</v>
      </c>
    </row>
    <row r="9" spans="1:254" ht="15.95" hidden="1" customHeight="1">
      <c r="A9" s="5">
        <v>1983</v>
      </c>
      <c r="B9" s="9">
        <f>SUM(C9:F9)+6</f>
        <v>362051</v>
      </c>
      <c r="C9" s="10">
        <v>242669</v>
      </c>
      <c r="D9" s="10">
        <v>20837</v>
      </c>
      <c r="E9" s="10" t="s">
        <v>2</v>
      </c>
      <c r="F9" s="10">
        <v>98539</v>
      </c>
      <c r="G9" s="9">
        <f t="shared" si="1"/>
        <v>64210</v>
      </c>
      <c r="H9" s="10">
        <v>39573</v>
      </c>
      <c r="I9" s="10">
        <v>17608</v>
      </c>
      <c r="J9" s="10" t="s">
        <v>2</v>
      </c>
      <c r="K9" s="10">
        <v>7029</v>
      </c>
      <c r="L9" s="9">
        <f t="shared" si="2"/>
        <v>297835</v>
      </c>
      <c r="M9" s="10">
        <v>203096</v>
      </c>
      <c r="N9" s="10">
        <v>3229</v>
      </c>
      <c r="O9" s="10">
        <v>91510</v>
      </c>
    </row>
    <row r="10" spans="1:254" ht="15.95" hidden="1" customHeight="1">
      <c r="A10" s="5">
        <v>1984</v>
      </c>
      <c r="B10" s="9">
        <f>SUM(C10:F10)+12</f>
        <v>346500</v>
      </c>
      <c r="C10" s="10">
        <v>235190</v>
      </c>
      <c r="D10" s="10">
        <v>19960</v>
      </c>
      <c r="E10" s="10" t="s">
        <v>2</v>
      </c>
      <c r="F10" s="10">
        <v>91338</v>
      </c>
      <c r="G10" s="9">
        <f t="shared" si="1"/>
        <v>62870</v>
      </c>
      <c r="H10" s="10">
        <v>38649</v>
      </c>
      <c r="I10" s="10">
        <v>17396</v>
      </c>
      <c r="J10" s="10" t="s">
        <v>2</v>
      </c>
      <c r="K10" s="10">
        <v>6825</v>
      </c>
      <c r="L10" s="9">
        <f t="shared" si="2"/>
        <v>283618</v>
      </c>
      <c r="M10" s="10">
        <v>196541</v>
      </c>
      <c r="N10" s="10">
        <v>2564</v>
      </c>
      <c r="O10" s="10">
        <v>84513</v>
      </c>
    </row>
    <row r="11" spans="1:254" ht="15.95" hidden="1" customHeight="1">
      <c r="A11" s="6">
        <v>1985</v>
      </c>
      <c r="B11" s="11">
        <f>SUM(C11:F11)+13</f>
        <v>383510</v>
      </c>
      <c r="C11" s="12">
        <v>257928</v>
      </c>
      <c r="D11" s="12">
        <v>22602</v>
      </c>
      <c r="E11" s="12" t="s">
        <v>2</v>
      </c>
      <c r="F11" s="12">
        <v>102967</v>
      </c>
      <c r="G11" s="11">
        <f t="shared" si="1"/>
        <v>69119</v>
      </c>
      <c r="H11" s="12">
        <v>41838</v>
      </c>
      <c r="I11" s="12">
        <v>19864</v>
      </c>
      <c r="J11" s="12" t="s">
        <v>2</v>
      </c>
      <c r="K11" s="12">
        <v>7417</v>
      </c>
      <c r="L11" s="11">
        <f t="shared" si="2"/>
        <v>314378</v>
      </c>
      <c r="M11" s="12">
        <v>216090</v>
      </c>
      <c r="N11" s="12">
        <v>2738</v>
      </c>
      <c r="O11" s="12">
        <v>95550</v>
      </c>
    </row>
    <row r="12" spans="1:254" ht="15.95" hidden="1" customHeight="1">
      <c r="A12" s="5">
        <v>1986</v>
      </c>
      <c r="B12" s="9">
        <f>SUM(C12:F12)+13</f>
        <v>507557</v>
      </c>
      <c r="C12" s="10">
        <v>356948</v>
      </c>
      <c r="D12" s="10">
        <v>24490</v>
      </c>
      <c r="E12" s="10" t="s">
        <v>2</v>
      </c>
      <c r="F12" s="10">
        <v>126106</v>
      </c>
      <c r="G12" s="9">
        <f t="shared" si="1"/>
        <v>78210</v>
      </c>
      <c r="H12" s="10">
        <v>48976</v>
      </c>
      <c r="I12" s="10">
        <v>21110</v>
      </c>
      <c r="J12" s="10" t="s">
        <v>2</v>
      </c>
      <c r="K12" s="10">
        <v>8124</v>
      </c>
      <c r="L12" s="9">
        <f t="shared" si="2"/>
        <v>429334</v>
      </c>
      <c r="M12" s="10">
        <v>307972</v>
      </c>
      <c r="N12" s="10">
        <v>3380</v>
      </c>
      <c r="O12" s="10">
        <v>117982</v>
      </c>
    </row>
    <row r="13" spans="1:254" ht="15.95" hidden="1" customHeight="1">
      <c r="A13" s="5">
        <v>1987</v>
      </c>
      <c r="B13" s="9">
        <f>SUM(C13:F13)+42</f>
        <v>568430</v>
      </c>
      <c r="C13" s="10">
        <v>402558</v>
      </c>
      <c r="D13" s="10">
        <v>21403</v>
      </c>
      <c r="E13" s="10">
        <v>5749</v>
      </c>
      <c r="F13" s="10">
        <v>138678</v>
      </c>
      <c r="G13" s="9">
        <f t="shared" si="1"/>
        <v>86088</v>
      </c>
      <c r="H13" s="10">
        <v>49471</v>
      </c>
      <c r="I13" s="10">
        <v>18333</v>
      </c>
      <c r="J13" s="10">
        <v>5749</v>
      </c>
      <c r="K13" s="10">
        <v>12535</v>
      </c>
      <c r="L13" s="9">
        <f t="shared" si="2"/>
        <v>482300</v>
      </c>
      <c r="M13" s="10">
        <v>353087</v>
      </c>
      <c r="N13" s="10">
        <v>3070</v>
      </c>
      <c r="O13" s="10">
        <v>126143</v>
      </c>
    </row>
    <row r="14" spans="1:254" ht="0.6" customHeight="1">
      <c r="A14" s="5">
        <v>1988</v>
      </c>
      <c r="B14" s="9">
        <f>SUM(C14:F14)+27</f>
        <v>604759</v>
      </c>
      <c r="C14" s="10">
        <v>431231</v>
      </c>
      <c r="D14" s="10">
        <v>18279</v>
      </c>
      <c r="E14" s="10">
        <v>2527</v>
      </c>
      <c r="F14" s="10">
        <v>152695</v>
      </c>
      <c r="G14" s="9">
        <f t="shared" si="1"/>
        <v>66096</v>
      </c>
      <c r="H14" s="10">
        <v>39803</v>
      </c>
      <c r="I14" s="10">
        <v>16025</v>
      </c>
      <c r="J14" s="10">
        <v>2527</v>
      </c>
      <c r="K14" s="10">
        <v>7741</v>
      </c>
      <c r="L14" s="9">
        <f t="shared" ref="L14:L24" si="3">SUM(M14:O14)</f>
        <v>538636</v>
      </c>
      <c r="M14" s="10">
        <v>391428</v>
      </c>
      <c r="N14" s="10">
        <v>2254</v>
      </c>
      <c r="O14" s="10">
        <v>144954</v>
      </c>
    </row>
    <row r="15" spans="1:254" ht="12.6" hidden="1" customHeight="1">
      <c r="A15" s="5">
        <v>1989</v>
      </c>
      <c r="B15" s="9">
        <f>SUM(C15:F15)+56</f>
        <v>656980</v>
      </c>
      <c r="C15" s="10">
        <v>464375</v>
      </c>
      <c r="D15" s="10">
        <v>17623</v>
      </c>
      <c r="E15" s="10">
        <v>1608</v>
      </c>
      <c r="F15" s="10">
        <v>173318</v>
      </c>
      <c r="G15" s="9">
        <f t="shared" si="1"/>
        <v>62413</v>
      </c>
      <c r="H15" s="10">
        <v>37228</v>
      </c>
      <c r="I15" s="10">
        <v>15703</v>
      </c>
      <c r="J15" s="10">
        <v>1608</v>
      </c>
      <c r="K15" s="10">
        <v>7874</v>
      </c>
      <c r="L15" s="9">
        <f t="shared" si="3"/>
        <v>594511</v>
      </c>
      <c r="M15" s="10">
        <v>427147</v>
      </c>
      <c r="N15" s="10">
        <v>1920</v>
      </c>
      <c r="O15" s="10">
        <v>165444</v>
      </c>
    </row>
    <row r="16" spans="1:254" s="7" customFormat="1" ht="24" customHeight="1">
      <c r="A16" s="19" t="s">
        <v>8</v>
      </c>
      <c r="B16" s="20">
        <f>SUM(C16:F16)+24</f>
        <v>725484</v>
      </c>
      <c r="C16" s="21">
        <v>505332</v>
      </c>
      <c r="D16" s="21">
        <v>19591</v>
      </c>
      <c r="E16" s="21">
        <v>1351</v>
      </c>
      <c r="F16" s="21">
        <v>199186</v>
      </c>
      <c r="G16" s="22">
        <v>64688</v>
      </c>
      <c r="H16" s="21">
        <v>37161</v>
      </c>
      <c r="I16" s="21">
        <v>17475</v>
      </c>
      <c r="J16" s="21">
        <v>1351</v>
      </c>
      <c r="K16" s="21">
        <v>8677</v>
      </c>
      <c r="L16" s="20">
        <v>660796</v>
      </c>
      <c r="M16" s="21">
        <v>468171</v>
      </c>
      <c r="N16" s="21">
        <v>2116</v>
      </c>
      <c r="O16" s="21">
        <v>190509</v>
      </c>
    </row>
    <row r="17" spans="1:17" ht="15.95" hidden="1" customHeight="1">
      <c r="A17" s="19">
        <v>1991</v>
      </c>
      <c r="B17" s="20">
        <f>SUM(C17:F17)+32</f>
        <v>918988</v>
      </c>
      <c r="C17" s="21">
        <v>638504</v>
      </c>
      <c r="D17" s="21">
        <v>23508</v>
      </c>
      <c r="E17" s="21">
        <v>1460</v>
      </c>
      <c r="F17" s="21">
        <v>255484</v>
      </c>
      <c r="G17" s="27">
        <f t="shared" si="1"/>
        <v>70144</v>
      </c>
      <c r="H17" s="21">
        <v>38705</v>
      </c>
      <c r="I17" s="21">
        <v>20394</v>
      </c>
      <c r="J17" s="21">
        <v>1460</v>
      </c>
      <c r="K17" s="21">
        <v>9585</v>
      </c>
      <c r="L17" s="20">
        <f t="shared" si="3"/>
        <v>848812</v>
      </c>
      <c r="M17" s="21">
        <v>599799</v>
      </c>
      <c r="N17" s="21">
        <v>3114</v>
      </c>
      <c r="O17" s="21">
        <v>245899</v>
      </c>
      <c r="P17" s="3"/>
    </row>
    <row r="18" spans="1:17" ht="15.95" hidden="1" customHeight="1">
      <c r="A18" s="19">
        <v>1992</v>
      </c>
      <c r="B18" s="20">
        <f>SUM(C18:F18)+44</f>
        <v>977478</v>
      </c>
      <c r="C18" s="21">
        <v>684866</v>
      </c>
      <c r="D18" s="21">
        <v>23312</v>
      </c>
      <c r="E18" s="21">
        <v>1625</v>
      </c>
      <c r="F18" s="21">
        <v>267631</v>
      </c>
      <c r="G18" s="27">
        <f t="shared" si="1"/>
        <v>71680</v>
      </c>
      <c r="H18" s="21">
        <v>38467</v>
      </c>
      <c r="I18" s="21">
        <v>20070</v>
      </c>
      <c r="J18" s="21">
        <v>1625</v>
      </c>
      <c r="K18" s="21">
        <v>11518</v>
      </c>
      <c r="L18" s="20">
        <f t="shared" si="3"/>
        <v>905753</v>
      </c>
      <c r="M18" s="21">
        <v>646399</v>
      </c>
      <c r="N18" s="21">
        <v>3242</v>
      </c>
      <c r="O18" s="21">
        <v>256112</v>
      </c>
    </row>
    <row r="19" spans="1:17" ht="15.95" hidden="1" customHeight="1">
      <c r="A19" s="19">
        <v>1993</v>
      </c>
      <c r="B19" s="20">
        <f>SUM(C19:F19)+27</f>
        <v>897231</v>
      </c>
      <c r="C19" s="21">
        <v>621071</v>
      </c>
      <c r="D19" s="21">
        <v>20111</v>
      </c>
      <c r="E19" s="21">
        <v>1355</v>
      </c>
      <c r="F19" s="21">
        <v>254667</v>
      </c>
      <c r="G19" s="27">
        <f t="shared" si="1"/>
        <v>64830</v>
      </c>
      <c r="H19" s="21">
        <v>35807</v>
      </c>
      <c r="I19" s="21">
        <v>17068</v>
      </c>
      <c r="J19" s="21">
        <v>1355</v>
      </c>
      <c r="K19" s="21">
        <v>10600</v>
      </c>
      <c r="L19" s="20">
        <f t="shared" si="3"/>
        <v>832374</v>
      </c>
      <c r="M19" s="21">
        <v>585264</v>
      </c>
      <c r="N19" s="21">
        <v>3043</v>
      </c>
      <c r="O19" s="21">
        <v>244067</v>
      </c>
      <c r="P19" s="3"/>
      <c r="Q19" s="3"/>
    </row>
    <row r="20" spans="1:17" ht="15.95" hidden="1" customHeight="1">
      <c r="A20" s="19">
        <v>1994</v>
      </c>
      <c r="B20" s="20">
        <f>SUM(C20:F20)+33</f>
        <v>837797</v>
      </c>
      <c r="C20" s="21">
        <v>571971</v>
      </c>
      <c r="D20" s="21">
        <v>15920</v>
      </c>
      <c r="E20" s="21">
        <v>931</v>
      </c>
      <c r="F20" s="21">
        <v>248942</v>
      </c>
      <c r="G20" s="27">
        <f t="shared" si="1"/>
        <v>54392</v>
      </c>
      <c r="H20" s="21">
        <v>30781</v>
      </c>
      <c r="I20" s="21">
        <v>13379</v>
      </c>
      <c r="J20" s="21">
        <v>931</v>
      </c>
      <c r="K20" s="21">
        <v>9301</v>
      </c>
      <c r="L20" s="20">
        <f t="shared" si="3"/>
        <v>783372</v>
      </c>
      <c r="M20" s="21">
        <v>541190</v>
      </c>
      <c r="N20" s="21">
        <v>2541</v>
      </c>
      <c r="O20" s="21">
        <v>239641</v>
      </c>
      <c r="P20" s="3"/>
      <c r="Q20" s="3"/>
    </row>
    <row r="21" spans="1:17" s="7" customFormat="1" ht="24" customHeight="1">
      <c r="A21" s="19">
        <v>1995</v>
      </c>
      <c r="B21" s="20">
        <f>SUM(C21:F21)+35</f>
        <v>883457</v>
      </c>
      <c r="C21" s="21">
        <v>598250</v>
      </c>
      <c r="D21" s="21">
        <v>12639</v>
      </c>
      <c r="E21" s="21">
        <v>883</v>
      </c>
      <c r="F21" s="21">
        <v>271650</v>
      </c>
      <c r="G21" s="22">
        <v>51042</v>
      </c>
      <c r="H21" s="21">
        <v>28800</v>
      </c>
      <c r="I21" s="21">
        <v>11168</v>
      </c>
      <c r="J21" s="21">
        <v>883</v>
      </c>
      <c r="K21" s="21">
        <v>10156</v>
      </c>
      <c r="L21" s="20">
        <f t="shared" si="3"/>
        <v>832415</v>
      </c>
      <c r="M21" s="21">
        <v>569450</v>
      </c>
      <c r="N21" s="21">
        <v>1471</v>
      </c>
      <c r="O21" s="21">
        <v>261494</v>
      </c>
      <c r="P21" s="8"/>
      <c r="Q21" s="8"/>
    </row>
    <row r="22" spans="1:17" ht="15.95" hidden="1" customHeight="1">
      <c r="A22" s="19">
        <v>1996</v>
      </c>
      <c r="B22" s="20">
        <f>SUM(C22:F22)+47</f>
        <v>1111964</v>
      </c>
      <c r="C22" s="21">
        <v>761652</v>
      </c>
      <c r="D22" s="21">
        <v>12554</v>
      </c>
      <c r="E22" s="21">
        <v>1096</v>
      </c>
      <c r="F22" s="21">
        <v>336615</v>
      </c>
      <c r="G22" s="27">
        <f t="shared" si="1"/>
        <v>53473</v>
      </c>
      <c r="H22" s="21">
        <v>30289</v>
      </c>
      <c r="I22" s="21">
        <v>11358</v>
      </c>
      <c r="J22" s="21">
        <v>1096</v>
      </c>
      <c r="K22" s="21">
        <v>10730</v>
      </c>
      <c r="L22" s="20">
        <f t="shared" si="3"/>
        <v>1058444</v>
      </c>
      <c r="M22" s="21">
        <v>731363</v>
      </c>
      <c r="N22" s="21">
        <v>1196</v>
      </c>
      <c r="O22" s="21">
        <v>325885</v>
      </c>
    </row>
    <row r="23" spans="1:17" ht="15.95" hidden="1" customHeight="1">
      <c r="A23" s="19">
        <v>1997</v>
      </c>
      <c r="B23" s="20">
        <f>SUM(C23:F23)+35</f>
        <v>1367364</v>
      </c>
      <c r="C23" s="21">
        <v>958045</v>
      </c>
      <c r="D23" s="21">
        <v>11221</v>
      </c>
      <c r="E23" s="21">
        <v>966</v>
      </c>
      <c r="F23" s="21">
        <v>397097</v>
      </c>
      <c r="G23" s="27">
        <f t="shared" si="1"/>
        <v>54217</v>
      </c>
      <c r="H23" s="21">
        <v>31862</v>
      </c>
      <c r="I23" s="21">
        <v>10092</v>
      </c>
      <c r="J23" s="21">
        <v>966</v>
      </c>
      <c r="K23" s="21">
        <v>11297</v>
      </c>
      <c r="L23" s="20">
        <f t="shared" si="3"/>
        <v>1313112</v>
      </c>
      <c r="M23" s="21">
        <v>926183</v>
      </c>
      <c r="N23" s="21">
        <v>1129</v>
      </c>
      <c r="O23" s="21">
        <v>385800</v>
      </c>
    </row>
    <row r="24" spans="1:17" ht="15.95" hidden="1" customHeight="1">
      <c r="A24" s="19">
        <v>1998</v>
      </c>
      <c r="B24" s="20">
        <f>SUM(C24:F24)+35</f>
        <v>1436964</v>
      </c>
      <c r="C24" s="21">
        <v>1026134</v>
      </c>
      <c r="D24" s="21">
        <v>8765</v>
      </c>
      <c r="E24" s="21">
        <v>879</v>
      </c>
      <c r="F24" s="21">
        <v>401151</v>
      </c>
      <c r="G24" s="27">
        <f t="shared" si="1"/>
        <v>47090</v>
      </c>
      <c r="H24" s="21">
        <v>29229</v>
      </c>
      <c r="I24" s="21">
        <v>7884</v>
      </c>
      <c r="J24" s="21">
        <v>879</v>
      </c>
      <c r="K24" s="21">
        <v>9098</v>
      </c>
      <c r="L24" s="20">
        <f t="shared" si="3"/>
        <v>1389839</v>
      </c>
      <c r="M24" s="21">
        <v>996905</v>
      </c>
      <c r="N24" s="21">
        <v>881</v>
      </c>
      <c r="O24" s="21">
        <v>392053</v>
      </c>
    </row>
    <row r="25" spans="1:17" ht="15.95" hidden="1" customHeight="1">
      <c r="A25" s="19">
        <v>1999</v>
      </c>
      <c r="B25" s="20">
        <f>SUM(C25:F25)+30</f>
        <v>1354376</v>
      </c>
      <c r="C25" s="21">
        <v>959291</v>
      </c>
      <c r="D25" s="21">
        <v>8982</v>
      </c>
      <c r="E25" s="21">
        <v>811</v>
      </c>
      <c r="F25" s="21">
        <v>385262</v>
      </c>
      <c r="G25" s="27">
        <f>SUM(H25:K25)</f>
        <v>38595</v>
      </c>
      <c r="H25" s="21">
        <v>23499</v>
      </c>
      <c r="I25" s="21">
        <v>8238</v>
      </c>
      <c r="J25" s="21">
        <v>811</v>
      </c>
      <c r="K25" s="21">
        <v>6047</v>
      </c>
      <c r="L25" s="20">
        <f>SUM(M25:O25)</f>
        <v>1315751</v>
      </c>
      <c r="M25" s="21">
        <v>935792</v>
      </c>
      <c r="N25" s="21">
        <v>744</v>
      </c>
      <c r="O25" s="21">
        <v>379215</v>
      </c>
    </row>
    <row r="26" spans="1:17" ht="24" customHeight="1">
      <c r="A26" s="19">
        <v>2000</v>
      </c>
      <c r="B26" s="20">
        <f>SUM(C26:F26)+31</f>
        <v>1262102</v>
      </c>
      <c r="C26" s="21">
        <v>870805</v>
      </c>
      <c r="D26" s="21">
        <v>9835</v>
      </c>
      <c r="E26" s="21">
        <v>551</v>
      </c>
      <c r="F26" s="21">
        <v>380880</v>
      </c>
      <c r="G26" s="22">
        <v>36065</v>
      </c>
      <c r="H26" s="21">
        <v>20687</v>
      </c>
      <c r="I26" s="21">
        <v>9135</v>
      </c>
      <c r="J26" s="21">
        <v>551</v>
      </c>
      <c r="K26" s="21">
        <v>5661</v>
      </c>
      <c r="L26" s="20">
        <f>SUM(M26:O26)</f>
        <v>1226037</v>
      </c>
      <c r="M26" s="21">
        <v>850118</v>
      </c>
      <c r="N26" s="21">
        <v>700</v>
      </c>
      <c r="O26" s="21">
        <v>375219</v>
      </c>
      <c r="P26" s="4"/>
    </row>
    <row r="27" spans="1:17" ht="15.95" hidden="1" customHeight="1">
      <c r="A27" s="19">
        <v>2001</v>
      </c>
      <c r="B27" s="20">
        <v>1437354</v>
      </c>
      <c r="C27" s="21">
        <v>1014137</v>
      </c>
      <c r="D27" s="21">
        <v>10519</v>
      </c>
      <c r="E27" s="21">
        <v>379</v>
      </c>
      <c r="F27" s="21">
        <v>412272</v>
      </c>
      <c r="G27" s="20">
        <v>38490</v>
      </c>
      <c r="H27" s="21">
        <v>22800</v>
      </c>
      <c r="I27" s="21">
        <v>9787</v>
      </c>
      <c r="J27" s="21">
        <v>379</v>
      </c>
      <c r="K27" s="21">
        <v>5481</v>
      </c>
      <c r="L27" s="20">
        <f>SUM(M27:O27)</f>
        <v>1398860</v>
      </c>
      <c r="M27" s="21">
        <v>991337</v>
      </c>
      <c r="N27" s="21">
        <v>732</v>
      </c>
      <c r="O27" s="21">
        <v>406791</v>
      </c>
      <c r="P27" s="4"/>
    </row>
    <row r="28" spans="1:17" ht="24" hidden="1" customHeight="1">
      <c r="A28" s="19">
        <v>2002</v>
      </c>
      <c r="B28" s="20">
        <v>1547669</v>
      </c>
      <c r="C28" s="23">
        <v>1084336</v>
      </c>
      <c r="D28" s="23">
        <v>11669</v>
      </c>
      <c r="E28" s="24">
        <v>322</v>
      </c>
      <c r="F28" s="25">
        <v>451258</v>
      </c>
      <c r="G28" s="23">
        <v>39091</v>
      </c>
      <c r="H28" s="23">
        <v>22574</v>
      </c>
      <c r="I28" s="23">
        <v>10702</v>
      </c>
      <c r="J28" s="24">
        <v>322</v>
      </c>
      <c r="K28" s="25">
        <v>5414</v>
      </c>
      <c r="L28" s="23">
        <v>1508578</v>
      </c>
      <c r="M28" s="23">
        <v>1061762</v>
      </c>
      <c r="N28" s="24">
        <v>967</v>
      </c>
      <c r="O28" s="23">
        <v>445844</v>
      </c>
      <c r="P28" s="4"/>
    </row>
    <row r="29" spans="1:17" ht="17.25" hidden="1" customHeight="1">
      <c r="A29" s="19">
        <v>2003</v>
      </c>
      <c r="B29" s="20">
        <v>1661996</v>
      </c>
      <c r="C29" s="23">
        <v>1177292</v>
      </c>
      <c r="D29" s="23">
        <v>10144</v>
      </c>
      <c r="E29" s="24">
        <v>698</v>
      </c>
      <c r="F29" s="25">
        <v>473763</v>
      </c>
      <c r="G29" s="23">
        <v>36183</v>
      </c>
      <c r="H29" s="23">
        <v>21008</v>
      </c>
      <c r="I29" s="23">
        <v>9185</v>
      </c>
      <c r="J29" s="24">
        <v>698</v>
      </c>
      <c r="K29" s="25">
        <v>5201</v>
      </c>
      <c r="L29" s="23">
        <v>1625813</v>
      </c>
      <c r="M29" s="23">
        <v>1156284</v>
      </c>
      <c r="N29" s="24">
        <v>959</v>
      </c>
      <c r="O29" s="23">
        <v>468562</v>
      </c>
      <c r="P29" s="4"/>
    </row>
    <row r="30" spans="1:17" ht="17.25" hidden="1" customHeight="1">
      <c r="A30" s="19">
        <v>2004</v>
      </c>
      <c r="B30" s="20">
        <v>1618987</v>
      </c>
      <c r="C30" s="23">
        <v>1153865</v>
      </c>
      <c r="D30" s="23">
        <v>10368</v>
      </c>
      <c r="E30" s="24">
        <v>238</v>
      </c>
      <c r="F30" s="25">
        <v>454412</v>
      </c>
      <c r="G30" s="23">
        <v>34817</v>
      </c>
      <c r="H30" s="23">
        <v>20243</v>
      </c>
      <c r="I30" s="23">
        <v>9436</v>
      </c>
      <c r="J30" s="24">
        <v>238</v>
      </c>
      <c r="K30" s="25">
        <v>4799</v>
      </c>
      <c r="L30" s="20">
        <v>1584170</v>
      </c>
      <c r="M30" s="23">
        <v>1133622</v>
      </c>
      <c r="N30" s="24">
        <v>932</v>
      </c>
      <c r="O30" s="23">
        <v>449613</v>
      </c>
      <c r="P30" s="4"/>
    </row>
    <row r="31" spans="1:17" ht="24" customHeight="1">
      <c r="A31" s="19">
        <v>2005</v>
      </c>
      <c r="B31" s="20">
        <v>1782643</v>
      </c>
      <c r="C31" s="23">
        <v>1346201</v>
      </c>
      <c r="D31" s="23">
        <v>6637</v>
      </c>
      <c r="E31" s="24">
        <v>364</v>
      </c>
      <c r="F31" s="25">
        <v>429316</v>
      </c>
      <c r="G31" s="23">
        <v>34222</v>
      </c>
      <c r="H31" s="23">
        <v>23313</v>
      </c>
      <c r="I31" s="23">
        <v>5776</v>
      </c>
      <c r="J31" s="24">
        <v>364</v>
      </c>
      <c r="K31" s="25">
        <v>4649</v>
      </c>
      <c r="L31" s="20">
        <v>1748421</v>
      </c>
      <c r="M31" s="23">
        <v>1322888</v>
      </c>
      <c r="N31" s="24">
        <v>861</v>
      </c>
      <c r="O31" s="23">
        <v>424667</v>
      </c>
      <c r="P31" s="4"/>
    </row>
    <row r="32" spans="1:17" ht="24" hidden="1" customHeight="1">
      <c r="A32" s="19">
        <v>2006</v>
      </c>
      <c r="B32" s="20">
        <v>1112542</v>
      </c>
      <c r="C32" s="21">
        <v>833147</v>
      </c>
      <c r="D32" s="21">
        <v>6003</v>
      </c>
      <c r="E32" s="21">
        <v>376</v>
      </c>
      <c r="F32" s="21">
        <v>272937</v>
      </c>
      <c r="G32" s="20">
        <v>27333</v>
      </c>
      <c r="H32" s="21">
        <v>18258</v>
      </c>
      <c r="I32" s="21">
        <v>5345</v>
      </c>
      <c r="J32" s="21">
        <v>376</v>
      </c>
      <c r="K32" s="21">
        <v>3277</v>
      </c>
      <c r="L32" s="20">
        <v>1085209</v>
      </c>
      <c r="M32" s="21">
        <v>814889</v>
      </c>
      <c r="N32" s="21">
        <v>658</v>
      </c>
      <c r="O32" s="21">
        <v>269660</v>
      </c>
      <c r="P32" s="4"/>
    </row>
    <row r="33" spans="1:16" ht="24" hidden="1" customHeight="1">
      <c r="A33" s="19">
        <v>2007</v>
      </c>
      <c r="B33" s="20">
        <v>801269</v>
      </c>
      <c r="C33" s="21">
        <v>484162</v>
      </c>
      <c r="D33" s="21">
        <v>5888</v>
      </c>
      <c r="E33" s="21">
        <v>361</v>
      </c>
      <c r="F33" s="21">
        <v>310802</v>
      </c>
      <c r="G33" s="20">
        <v>25925</v>
      </c>
      <c r="H33" s="21">
        <v>16914</v>
      </c>
      <c r="I33" s="21">
        <v>5317</v>
      </c>
      <c r="J33" s="21">
        <v>361</v>
      </c>
      <c r="K33" s="21">
        <v>3281</v>
      </c>
      <c r="L33" s="20">
        <v>775344</v>
      </c>
      <c r="M33" s="21">
        <v>467248</v>
      </c>
      <c r="N33" s="21">
        <v>571</v>
      </c>
      <c r="O33" s="21">
        <v>307521</v>
      </c>
      <c r="P33" s="4"/>
    </row>
    <row r="34" spans="1:16" ht="24" hidden="1" customHeight="1">
      <c r="A34" s="19">
        <v>2008</v>
      </c>
      <c r="B34" s="20">
        <v>1042806</v>
      </c>
      <c r="C34" s="21">
        <v>679898</v>
      </c>
      <c r="D34" s="21">
        <v>8785</v>
      </c>
      <c r="E34" s="21">
        <v>332</v>
      </c>
      <c r="F34" s="21">
        <v>353739</v>
      </c>
      <c r="G34" s="20">
        <v>38635</v>
      </c>
      <c r="H34" s="21">
        <v>26579</v>
      </c>
      <c r="I34" s="21">
        <v>7948</v>
      </c>
      <c r="J34" s="21">
        <v>332</v>
      </c>
      <c r="K34" s="21">
        <v>3724</v>
      </c>
      <c r="L34" s="20">
        <v>1004171</v>
      </c>
      <c r="M34" s="21">
        <v>653319</v>
      </c>
      <c r="N34" s="21">
        <v>837</v>
      </c>
      <c r="O34" s="21">
        <v>350015</v>
      </c>
      <c r="P34" s="4"/>
    </row>
    <row r="35" spans="1:16" ht="24.75" hidden="1" customHeight="1">
      <c r="A35" s="26">
        <v>2009</v>
      </c>
      <c r="B35" s="20">
        <v>1402816</v>
      </c>
      <c r="C35" s="21">
        <v>989227</v>
      </c>
      <c r="D35" s="21">
        <v>14745</v>
      </c>
      <c r="E35" s="21">
        <v>487</v>
      </c>
      <c r="F35" s="21">
        <v>398210</v>
      </c>
      <c r="G35" s="20">
        <v>58721</v>
      </c>
      <c r="H35" s="21">
        <v>40225</v>
      </c>
      <c r="I35" s="21">
        <v>13439</v>
      </c>
      <c r="J35" s="21">
        <v>487</v>
      </c>
      <c r="K35" s="21">
        <v>4424</v>
      </c>
      <c r="L35" s="20">
        <v>1344095</v>
      </c>
      <c r="M35" s="21">
        <v>949002</v>
      </c>
      <c r="N35" s="21">
        <v>1306</v>
      </c>
      <c r="O35" s="21">
        <v>393786</v>
      </c>
      <c r="P35" s="4"/>
    </row>
    <row r="36" spans="1:16" ht="24.75" customHeight="1">
      <c r="A36" s="26">
        <v>2010</v>
      </c>
      <c r="B36" s="20">
        <v>1596355</v>
      </c>
      <c r="C36" s="21">
        <v>1146511</v>
      </c>
      <c r="D36" s="21">
        <v>14191</v>
      </c>
      <c r="E36" s="21">
        <v>707</v>
      </c>
      <c r="F36" s="21">
        <v>434839</v>
      </c>
      <c r="G36" s="20">
        <v>58322</v>
      </c>
      <c r="H36" s="21">
        <v>40977</v>
      </c>
      <c r="I36" s="21">
        <v>12279</v>
      </c>
      <c r="J36" s="21">
        <v>707</v>
      </c>
      <c r="K36" s="21">
        <v>4256</v>
      </c>
      <c r="L36" s="20">
        <v>1538033</v>
      </c>
      <c r="M36" s="21">
        <v>1105534</v>
      </c>
      <c r="N36" s="21">
        <v>1912</v>
      </c>
      <c r="O36" s="21">
        <v>430583</v>
      </c>
      <c r="P36" s="4"/>
    </row>
    <row r="37" spans="1:16" ht="24.75" customHeight="1">
      <c r="A37" s="26">
        <v>2011</v>
      </c>
      <c r="B37" s="20">
        <v>1467221</v>
      </c>
      <c r="C37" s="21">
        <v>1036950</v>
      </c>
      <c r="D37" s="21">
        <v>11979</v>
      </c>
      <c r="E37" s="21">
        <v>676</v>
      </c>
      <c r="F37" s="21">
        <v>417503</v>
      </c>
      <c r="G37" s="20">
        <v>49895</v>
      </c>
      <c r="H37" s="21">
        <v>35137</v>
      </c>
      <c r="I37" s="21">
        <v>10168</v>
      </c>
      <c r="J37" s="21">
        <v>676</v>
      </c>
      <c r="K37" s="21">
        <v>3804</v>
      </c>
      <c r="L37" s="20">
        <v>1417326</v>
      </c>
      <c r="M37" s="21">
        <v>1001813</v>
      </c>
      <c r="N37" s="21">
        <v>1811</v>
      </c>
      <c r="O37" s="21">
        <v>413699</v>
      </c>
    </row>
    <row r="38" spans="1:16" ht="24.75" customHeight="1">
      <c r="A38" s="15">
        <v>2012</v>
      </c>
      <c r="B38" s="28">
        <v>1261140</v>
      </c>
      <c r="C38" s="16">
        <v>874337</v>
      </c>
      <c r="D38" s="16">
        <v>10597</v>
      </c>
      <c r="E38" s="16">
        <v>541</v>
      </c>
      <c r="F38" s="16">
        <v>375521</v>
      </c>
      <c r="G38" s="29">
        <v>42008</v>
      </c>
      <c r="H38" s="16">
        <v>28867</v>
      </c>
      <c r="I38" s="16">
        <v>9070</v>
      </c>
      <c r="J38" s="16">
        <v>541</v>
      </c>
      <c r="K38" s="16">
        <v>3389</v>
      </c>
      <c r="L38" s="29">
        <v>1219132</v>
      </c>
      <c r="M38" s="16">
        <v>845470</v>
      </c>
      <c r="N38" s="16">
        <v>1527</v>
      </c>
      <c r="O38" s="16">
        <v>372132</v>
      </c>
    </row>
    <row r="39" spans="1:16" ht="24.75" customHeight="1">
      <c r="A39" s="15">
        <v>2013</v>
      </c>
      <c r="B39" s="28">
        <v>1107699</v>
      </c>
      <c r="C39" s="16">
        <v>753995</v>
      </c>
      <c r="D39" s="16">
        <v>9564</v>
      </c>
      <c r="E39" s="16">
        <v>405</v>
      </c>
      <c r="F39" s="16">
        <v>343651</v>
      </c>
      <c r="G39" s="29">
        <v>34892</v>
      </c>
      <c r="H39" s="16">
        <v>23403</v>
      </c>
      <c r="I39" s="16">
        <v>8158</v>
      </c>
      <c r="J39" s="16">
        <v>405</v>
      </c>
      <c r="K39" s="16">
        <v>2844</v>
      </c>
      <c r="L39" s="29">
        <v>1072807</v>
      </c>
      <c r="M39" s="16">
        <v>730592</v>
      </c>
      <c r="N39" s="16">
        <v>1406</v>
      </c>
      <c r="O39" s="16">
        <v>340807</v>
      </c>
    </row>
    <row r="40" spans="1:16" ht="24" customHeight="1">
      <c r="A40" s="15">
        <v>2014</v>
      </c>
      <c r="B40" s="28">
        <v>963739</v>
      </c>
      <c r="C40" s="16">
        <v>642366</v>
      </c>
      <c r="D40" s="16">
        <v>7658</v>
      </c>
      <c r="E40" s="16">
        <v>372</v>
      </c>
      <c r="F40" s="16">
        <v>313262</v>
      </c>
      <c r="G40" s="29">
        <v>28319</v>
      </c>
      <c r="H40" s="16">
        <v>19017</v>
      </c>
      <c r="I40" s="16">
        <v>6504</v>
      </c>
      <c r="J40" s="16">
        <v>372</v>
      </c>
      <c r="K40" s="16">
        <v>2348</v>
      </c>
      <c r="L40" s="29">
        <v>935420</v>
      </c>
      <c r="M40" s="16">
        <v>623349</v>
      </c>
      <c r="N40" s="16">
        <v>1154</v>
      </c>
      <c r="O40" s="16">
        <v>310914</v>
      </c>
    </row>
    <row r="41" spans="1:16" ht="4.5" customHeight="1" thickBot="1">
      <c r="A41" s="15"/>
      <c r="B41" s="14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</row>
    <row r="42" spans="1:16" ht="22.9" customHeight="1" thickTop="1">
      <c r="A42" s="41" t="s">
        <v>14</v>
      </c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</row>
    <row r="43" spans="1:16" ht="18" customHeight="1">
      <c r="A43" s="39" t="s">
        <v>11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</row>
    <row r="44" spans="1:16" ht="12.75" customHeight="1">
      <c r="A44" s="39" t="s">
        <v>9</v>
      </c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</row>
    <row r="45" spans="1:16" ht="3.6" customHeight="1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</row>
    <row r="46" spans="1:16" ht="16.149999999999999" customHeight="1">
      <c r="A46" s="40" t="s">
        <v>15</v>
      </c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</row>
    <row r="47" spans="1:16" ht="5.25" customHeight="1">
      <c r="A47" s="42" t="s">
        <v>17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</row>
    <row r="48" spans="1:16" ht="12.75" customHeight="1">
      <c r="A48" s="42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</row>
    <row r="49" spans="1:15" ht="6.75" customHeight="1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</row>
    <row r="50" spans="1:15" ht="15" customHeight="1">
      <c r="A50" s="18" t="s">
        <v>10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</row>
    <row r="51" spans="1:15" ht="5.25" customHeight="1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</row>
    <row r="52" spans="1:15" ht="1.5" hidden="1" customHeight="1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>
      <c r="A53" s="40" t="s">
        <v>16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</row>
  </sheetData>
  <sheetProtection selectLockedCells="1" selectUnlockedCells="1"/>
  <mergeCells count="12">
    <mergeCell ref="A44:O44"/>
    <mergeCell ref="A53:O53"/>
    <mergeCell ref="A42:O42"/>
    <mergeCell ref="A43:O43"/>
    <mergeCell ref="A47:O48"/>
    <mergeCell ref="A46:O46"/>
    <mergeCell ref="A4:A5"/>
    <mergeCell ref="A2:O2"/>
    <mergeCell ref="A3:O3"/>
    <mergeCell ref="B4:F4"/>
    <mergeCell ref="G4:K4"/>
    <mergeCell ref="L4:O4"/>
  </mergeCells>
  <phoneticPr fontId="1" type="noConversion"/>
  <printOptions horizontalCentered="1"/>
  <pageMargins left="0" right="0" top="1" bottom="1" header="0.5" footer="0.5"/>
  <pageSetup scale="92" orientation="landscape" r:id="rId1"/>
  <headerFooter alignWithMargins="0"/>
  <ignoredErrors>
    <ignoredError sqref="B1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Table 7.3</vt:lpstr>
      <vt:lpstr>Chart1</vt:lpstr>
      <vt:lpstr>'Table 7.3'!Print_Area</vt:lpstr>
    </vt:vector>
  </TitlesOfParts>
  <Company>ADMIN OFFICE OF US COURTS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gwc</dc:creator>
  <cp:lastModifiedBy>AOUSC</cp:lastModifiedBy>
  <cp:lastPrinted>2013-10-09T14:38:37Z</cp:lastPrinted>
  <dcterms:created xsi:type="dcterms:W3CDTF">1999-12-28T20:30:38Z</dcterms:created>
  <dcterms:modified xsi:type="dcterms:W3CDTF">2015-06-20T17:58:49Z</dcterms:modified>
</cp:coreProperties>
</file>